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80231F1B-1319-449F-B8D4-D8F1369362DD}" xr6:coauthVersionLast="47" xr6:coauthVersionMax="47" xr10:uidLastSave="{00000000-0000-0000-0000-000000000000}"/>
  <workbookProtection workbookAlgorithmName="SHA-512" workbookHashValue="AXbN83C/sSqGnwQrZMdpmd7udmBbYzuvKo91p9BNpJNpSO6oW6kKT5S8OSHPDwe8NX+Tgn/aiSUiP1SGzdC7eg==" workbookSaltValue="8+mqKLS7CeW1+5i9YikKwg==" workbookSpinCount="100000" lockStructure="1"/>
  <bookViews>
    <workbookView xWindow="28680" yWindow="-120" windowWidth="30960" windowHeight="15840" xr2:uid="{00000000-000D-0000-FFFF-FFFF00000000}"/>
  </bookViews>
  <sheets>
    <sheet name="FY 19-20" sheetId="1" r:id="rId1"/>
  </sheets>
  <definedNames>
    <definedName name="_xlnm.Print_Area" localSheetId="0">'FY 19-20'!$A$1:$L$60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8" i="1"/>
  <c r="K19" i="1"/>
  <c r="K20" i="1"/>
  <c r="K22" i="1"/>
  <c r="I18" i="1"/>
  <c r="J18" i="1"/>
  <c r="F17" i="1"/>
  <c r="J16" i="1"/>
  <c r="I16" i="1"/>
  <c r="J15" i="1"/>
  <c r="I15" i="1"/>
  <c r="J14" i="1"/>
  <c r="I14" i="1" l="1"/>
  <c r="I13" i="1"/>
  <c r="J13" i="1"/>
  <c r="I31" i="1"/>
  <c r="I30" i="1" l="1"/>
  <c r="I32" i="1"/>
  <c r="I33" i="1"/>
  <c r="I34" i="1"/>
  <c r="I35" i="1"/>
  <c r="I36" i="1"/>
  <c r="I37" i="1"/>
  <c r="I38" i="1"/>
  <c r="D23" i="1"/>
  <c r="I40" i="1"/>
  <c r="F11" i="1"/>
  <c r="K11" i="1"/>
  <c r="F12" i="1"/>
  <c r="K12" i="1"/>
  <c r="F13" i="1"/>
  <c r="K13" i="1"/>
  <c r="F14" i="1"/>
  <c r="K14" i="1"/>
  <c r="F15" i="1"/>
  <c r="K15" i="1"/>
  <c r="F16" i="1"/>
  <c r="K16" i="1"/>
  <c r="K17" i="1"/>
  <c r="F19" i="1"/>
  <c r="I41" i="1"/>
  <c r="I42" i="1" l="1"/>
  <c r="K23" i="1"/>
  <c r="L59" i="1"/>
  <c r="G60" i="1" l="1"/>
  <c r="F60" i="1"/>
  <c r="E60" i="1"/>
  <c r="D60" i="1"/>
  <c r="C60" i="1"/>
  <c r="L42" i="1"/>
  <c r="H42" i="1"/>
  <c r="G42" i="1"/>
  <c r="F42" i="1"/>
  <c r="E42" i="1"/>
  <c r="D42" i="1"/>
  <c r="C42" i="1"/>
  <c r="L23" i="1"/>
  <c r="J23" i="1"/>
  <c r="I23" i="1"/>
  <c r="H23" i="1"/>
  <c r="G23" i="1"/>
  <c r="E23" i="1"/>
  <c r="C23" i="1"/>
  <c r="F23" i="1" l="1"/>
</calcChain>
</file>

<file path=xl/sharedStrings.xml><?xml version="1.0" encoding="utf-8"?>
<sst xmlns="http://schemas.openxmlformats.org/spreadsheetml/2006/main" count="101" uniqueCount="38">
  <si>
    <t xml:space="preserve">   City of North Port</t>
  </si>
  <si>
    <t xml:space="preserve">            Activity Report</t>
  </si>
  <si>
    <t>Permits Issued</t>
  </si>
  <si>
    <t>Structure Valuations</t>
  </si>
  <si>
    <t>Commercial</t>
  </si>
  <si>
    <t xml:space="preserve">Residential </t>
  </si>
  <si>
    <t>Multi/Family</t>
  </si>
  <si>
    <t>Misc</t>
  </si>
  <si>
    <t>Totals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</si>
  <si>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</si>
  <si>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</si>
  <si>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</si>
  <si>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</si>
  <si>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</si>
  <si>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</si>
  <si>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</si>
  <si>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</si>
  <si>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</si>
  <si>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</si>
  <si>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</si>
  <si>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</si>
  <si>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Co's Issued</t>
  </si>
  <si>
    <t xml:space="preserve">   </t>
  </si>
  <si>
    <t>Commercial Permit SQ FT</t>
  </si>
  <si>
    <t>New</t>
  </si>
  <si>
    <t>Build-Out</t>
  </si>
  <si>
    <t>Shells</t>
  </si>
  <si>
    <t>Issued Permit Status</t>
  </si>
  <si>
    <t>Revenues to General Fund 001</t>
  </si>
  <si>
    <t>Misc fees collected</t>
  </si>
  <si>
    <t>BCAIB 1.5%   or $2.00 min</t>
  </si>
  <si>
    <t>DCA 1.0% or $2.00 min</t>
  </si>
  <si>
    <t>Zoning           Review</t>
  </si>
  <si>
    <t>Education Surcharge</t>
  </si>
  <si>
    <t>Occupational Licenses</t>
  </si>
  <si>
    <t>Residential Permit SQ FT</t>
  </si>
  <si>
    <t>Remodel/RCO</t>
  </si>
  <si>
    <t>FISCAL YEAR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</si>
</sst>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/>
    <xf numFmtId="3" fontId="0" fillId="0" borderId="3" xfId="0" applyNumberFormat="1" applyFill="1" applyBorder="1"/>
    <xf numFmtId="164" fontId="0" fillId="0" borderId="3" xfId="0" applyNumberFormat="1" applyFill="1" applyBorder="1"/>
    <xf numFmtId="0" fontId="0" fillId="0" borderId="0" xfId="0" applyFill="1"/>
    <xf numFmtId="0" fontId="5" fillId="0" borderId="3" xfId="0" applyFont="1" applyFill="1" applyBorder="1"/>
    <xf numFmtId="0" fontId="5" fillId="0" borderId="0" xfId="0" applyFont="1" applyFill="1" applyBorder="1"/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Border="1"/>
    <xf numFmtId="165" fontId="0" fillId="0" borderId="3" xfId="0" applyNumberFormat="1" applyFill="1" applyBorder="1"/>
    <xf numFmtId="0" fontId="6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165" fontId="0" fillId="0" borderId="0" xfId="0" applyNumberForma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/>
    <xf numFmtId="0" fontId="1" fillId="0" borderId="0" xfId="0" applyFont="1" applyFill="1" applyAlignment="1"/>
    <xf numFmtId="0" fontId="0" fillId="0" borderId="7" xfId="0" applyFill="1" applyBorder="1" applyAlignment="1"/>
    <xf numFmtId="0" fontId="0" fillId="0" borderId="8" xfId="0" applyFill="1" applyBorder="1"/>
    <xf numFmtId="44" fontId="0" fillId="0" borderId="0" xfId="1" applyFont="1" applyFill="1"/>
    <xf numFmtId="164" fontId="0" fillId="0" borderId="0" xfId="0" applyNumberFormat="1" applyFill="1"/>
    <xf numFmtId="44" fontId="0" fillId="0" borderId="0" xfId="0" applyNumberFormat="1" applyFill="1"/>
    <xf numFmtId="3" fontId="0" fillId="0" borderId="0" xfId="0" applyNumberFormat="1" applyFill="1"/>
    <xf numFmtId="0" fontId="0" fillId="0" borderId="3" xfId="0" applyFill="1" applyBorder="1" applyAlignment="1">
      <alignment horizontal="center"/>
    </xf>
    <xf numFmtId="0" fontId="0" fillId="3" borderId="3" xfId="0" applyFill="1" applyBorder="1"/>
    <xf numFmtId="3" fontId="0" fillId="3" borderId="3" xfId="0" applyNumberFormat="1" applyFill="1" applyBorder="1"/>
    <xf numFmtId="165" fontId="0" fillId="3" borderId="3" xfId="0" applyNumberFormat="1" applyFill="1" applyBorder="1"/>
    <xf numFmtId="0" fontId="8" fillId="4" borderId="3" xfId="0" applyFont="1" applyFill="1" applyBorder="1"/>
    <xf numFmtId="3" fontId="8" fillId="4" borderId="3" xfId="0" applyNumberFormat="1" applyFont="1" applyFill="1" applyBorder="1"/>
    <xf numFmtId="164" fontId="8" fillId="4" borderId="3" xfId="0" applyNumberFormat="1" applyFont="1" applyFill="1" applyBorder="1"/>
    <xf numFmtId="3" fontId="8" fillId="0" borderId="3" xfId="0" applyNumberFormat="1" applyFont="1" applyFill="1" applyBorder="1"/>
    <xf numFmtId="0" fontId="0" fillId="0" borderId="0" xfId="0" applyFill="1" applyBorder="1" applyAlignment="1">
      <alignment horizontal="center" wrapText="1"/>
    </xf>
    <xf numFmtId="164" fontId="8" fillId="0" borderId="3" xfId="0" applyNumberFormat="1" applyFont="1" applyFill="1" applyBorder="1"/>
    <xf numFmtId="0" fontId="0" fillId="4" borderId="3" xfId="0" applyFill="1" applyBorder="1"/>
    <xf numFmtId="3" fontId="0" fillId="4" borderId="3" xfId="0" applyNumberFormat="1" applyFill="1" applyBorder="1"/>
    <xf numFmtId="164" fontId="0" fillId="4" borderId="3" xfId="0" applyNumberFormat="1" applyFill="1" applyBorder="1"/>
    <xf numFmtId="165" fontId="0" fillId="4" borderId="3" xfId="0" applyNumberFormat="1" applyFill="1" applyBorder="1"/>
    <xf numFmtId="0" fontId="0" fillId="4" borderId="3" xfId="0" applyFont="1" applyFill="1" applyBorder="1"/>
    <xf numFmtId="3" fontId="0" fillId="4" borderId="3" xfId="0" applyNumberFormat="1" applyFont="1" applyFill="1" applyBorder="1"/>
    <xf numFmtId="164" fontId="0" fillId="4" borderId="3" xfId="0" applyNumberFormat="1" applyFont="1" applyFill="1" applyBorder="1"/>
    <xf numFmtId="164" fontId="0" fillId="3" borderId="3" xfId="0" applyNumberForma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8" fillId="3" borderId="3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DFFBD"/>
      <color rgb="FF71FF71"/>
      <color rgb="FFFFFF99"/>
      <color rgb="FFF5954D"/>
      <color rgb="FFFFC1EA"/>
      <color rgb="FFFF9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0</xdr:row>
      <xdr:rowOff>0</xdr:rowOff>
    </xdr:from>
    <xdr:ext cx="1314450" cy="1304925"/>
    <xdr:pic>
      <xdr:nvPicPr>
        <xdr:cNvPr id="2" name="Picture 1" descr="city seal">
          <a:extLst>
            <a:ext uri="{FF2B5EF4-FFF2-40B4-BE49-F238E27FC236}">
              <a16:creationId xmlns:a16="http://schemas.microsoft.com/office/drawing/2014/main" id="{72E5DDDB-DC68-4635-BE69-033D04D0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314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tabSelected="1" topLeftCell="A28" zoomScaleNormal="100" zoomScalePageLayoutView="80" workbookViewId="0">
      <selection activeCell="I41" sqref="I41"/>
    </sheetView>
  </sheetViews>
  <sheetFormatPr defaultRowHeight="15" x14ac:dyDescent="0.25"/>
  <cols>
    <col min="1" max="1" width="1.85546875" customWidth="1"/>
    <col min="2" max="2" width="11.28515625" customWidth="1"/>
    <col min="3" max="3" width="11.7109375" customWidth="1"/>
    <col min="4" max="4" width="11.42578125" bestFit="1" customWidth="1"/>
    <col min="5" max="5" width="11.85546875" customWidth="1"/>
    <col min="6" max="6" width="13.7109375" customWidth="1"/>
    <col min="7" max="7" width="13.140625" customWidth="1"/>
    <col min="8" max="8" width="14.140625" customWidth="1"/>
    <col min="9" max="9" width="13.140625" bestFit="1" customWidth="1"/>
    <col min="10" max="10" width="13.140625" customWidth="1"/>
    <col min="11" max="11" width="12.7109375" customWidth="1"/>
    <col min="12" max="12" width="13.85546875" bestFit="1" customWidth="1"/>
    <col min="13" max="13" width="13.140625" bestFit="1" customWidth="1"/>
    <col min="14" max="14" width="11.28515625" bestFit="1" customWidth="1"/>
    <col min="15" max="15" width="15.28515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25.5" x14ac:dyDescent="0.35">
      <c r="F2" s="2" t="s">
        <v>0</v>
      </c>
      <c r="H2" s="3"/>
    </row>
    <row r="3" spans="1:16" ht="18" x14ac:dyDescent="0.25">
      <c r="F3" s="4" t="s">
        <v>1</v>
      </c>
      <c r="G3" s="4"/>
      <c r="H3" s="5"/>
    </row>
    <row r="4" spans="1:16" ht="18" x14ac:dyDescent="0.25">
      <c r="F4" s="57" t="s">
        <v>37</v>
      </c>
      <c r="G4" s="57"/>
      <c r="H4" s="57"/>
    </row>
    <row r="5" spans="1:16" x14ac:dyDescent="0.25">
      <c r="H5" s="3"/>
    </row>
    <row r="6" spans="1:16" x14ac:dyDescent="0.25">
      <c r="H6" s="3"/>
    </row>
    <row r="7" spans="1:16" x14ac:dyDescent="0.25">
      <c r="H7" s="3"/>
    </row>
    <row r="9" spans="1:16" x14ac:dyDescent="0.25">
      <c r="B9" s="10"/>
      <c r="C9" s="58" t="s">
        <v>2</v>
      </c>
      <c r="D9" s="58"/>
      <c r="E9" s="58"/>
      <c r="F9" s="58"/>
      <c r="G9" s="59"/>
      <c r="H9" s="53" t="s">
        <v>3</v>
      </c>
      <c r="I9" s="53"/>
      <c r="J9" s="53"/>
      <c r="K9" s="53"/>
      <c r="L9" s="53"/>
    </row>
    <row r="10" spans="1:16" x14ac:dyDescent="0.25">
      <c r="B10" s="10"/>
      <c r="C10" s="32" t="s">
        <v>4</v>
      </c>
      <c r="D10" s="32" t="s">
        <v>5</v>
      </c>
      <c r="E10" s="32" t="s">
        <v>6</v>
      </c>
      <c r="F10" s="32" t="s">
        <v>7</v>
      </c>
      <c r="G10" s="6" t="s">
        <v>8</v>
      </c>
      <c r="H10" s="32" t="s">
        <v>4</v>
      </c>
      <c r="I10" s="32" t="s">
        <v>5</v>
      </c>
      <c r="J10" s="32" t="s">
        <v>6</v>
      </c>
      <c r="K10" s="32" t="s">
        <v>7</v>
      </c>
      <c r="L10" s="6" t="s">
        <v>8</v>
      </c>
    </row>
    <row r="11" spans="1:16" x14ac:dyDescent="0.25">
      <c r="B11" s="7" t="s">
        <v>9</v>
      </c>
      <c r="C11" s="8">
        <v>6</v>
      </c>
      <c r="D11" s="8">
        <v>110</v>
      </c>
      <c r="E11" s="8">
        <v>0</v>
      </c>
      <c r="F11" s="8">
        <f>G11-D11-C11-E11</f>
        <v>1454</v>
      </c>
      <c r="G11" s="8">
        <v>1570</v>
      </c>
      <c r="H11" s="9">
        <v>6278848</v>
      </c>
      <c r="I11" s="9">
        <v>43520863</v>
      </c>
      <c r="J11" s="9">
        <v>0</v>
      </c>
      <c r="K11" s="9">
        <f>L11-H11-I11-J11</f>
        <v>22741358</v>
      </c>
      <c r="L11" s="9">
        <v>72541069</v>
      </c>
    </row>
    <row r="12" spans="1:16" x14ac:dyDescent="0.25">
      <c r="B12" s="7" t="s">
        <v>10</v>
      </c>
      <c r="C12" s="8">
        <v>7</v>
      </c>
      <c r="D12" s="8">
        <v>153</v>
      </c>
      <c r="E12" s="8">
        <v>0</v>
      </c>
      <c r="F12" s="8">
        <f t="shared" ref="F12:F22" si="0">G12-D12-C12-E12</f>
        <v>2020</v>
      </c>
      <c r="G12" s="8">
        <v>2180</v>
      </c>
      <c r="H12" s="9">
        <v>6452660</v>
      </c>
      <c r="I12" s="9">
        <v>55234848</v>
      </c>
      <c r="J12" s="9">
        <v>0</v>
      </c>
      <c r="K12" s="9">
        <f t="shared" ref="K12:K22" si="1">L12-H12-I12-J12</f>
        <v>49004617</v>
      </c>
      <c r="L12" s="9">
        <v>110692125</v>
      </c>
      <c r="M12" s="10"/>
      <c r="N12" s="15"/>
      <c r="O12" s="28"/>
      <c r="P12" s="10"/>
    </row>
    <row r="13" spans="1:16" x14ac:dyDescent="0.25">
      <c r="B13" s="7" t="s">
        <v>11</v>
      </c>
      <c r="C13" s="8">
        <v>12</v>
      </c>
      <c r="D13" s="8">
        <v>118</v>
      </c>
      <c r="E13" s="8">
        <v>3</v>
      </c>
      <c r="F13" s="8">
        <f t="shared" si="0"/>
        <v>2400</v>
      </c>
      <c r="G13" s="8">
        <v>2533</v>
      </c>
      <c r="H13" s="9">
        <v>13476459</v>
      </c>
      <c r="I13" s="9">
        <f>74956412-J13</f>
        <v>42368508</v>
      </c>
      <c r="J13" s="9">
        <f>19803581+8085960+4698363</f>
        <v>32587904</v>
      </c>
      <c r="K13" s="9">
        <f t="shared" si="1"/>
        <v>65606815</v>
      </c>
      <c r="L13" s="9">
        <v>154039686</v>
      </c>
      <c r="M13" s="10"/>
      <c r="N13" s="10"/>
      <c r="O13" s="10"/>
      <c r="P13" s="10"/>
    </row>
    <row r="14" spans="1:16" x14ac:dyDescent="0.25">
      <c r="B14" s="7" t="s">
        <v>12</v>
      </c>
      <c r="C14" s="8">
        <v>11</v>
      </c>
      <c r="D14" s="8">
        <v>187</v>
      </c>
      <c r="E14" s="8">
        <v>6</v>
      </c>
      <c r="F14" s="8">
        <f t="shared" si="0"/>
        <v>2428</v>
      </c>
      <c r="G14" s="8">
        <v>2632</v>
      </c>
      <c r="H14" s="9">
        <v>8018253</v>
      </c>
      <c r="I14" s="9">
        <f>87531975-8085960-1642371-1642371-1642371-1642371-1842371</f>
        <v>71034160</v>
      </c>
      <c r="J14" s="9">
        <f>8085960+1642371+1642371+1642371+1642371+1842371</f>
        <v>16497815</v>
      </c>
      <c r="K14" s="9">
        <f t="shared" si="1"/>
        <v>61629862</v>
      </c>
      <c r="L14" s="9">
        <v>157180090</v>
      </c>
      <c r="M14" s="10"/>
      <c r="N14" s="10"/>
      <c r="O14" s="10"/>
      <c r="P14" s="10"/>
    </row>
    <row r="15" spans="1:16" x14ac:dyDescent="0.25">
      <c r="B15" s="7" t="s">
        <v>13</v>
      </c>
      <c r="C15" s="8">
        <v>2</v>
      </c>
      <c r="D15" s="8">
        <v>160</v>
      </c>
      <c r="E15" s="8">
        <v>2</v>
      </c>
      <c r="F15" s="8">
        <f t="shared" si="0"/>
        <v>2323</v>
      </c>
      <c r="G15" s="8">
        <v>2487</v>
      </c>
      <c r="H15" s="9">
        <v>133960</v>
      </c>
      <c r="I15" s="9">
        <f>63304519-4698363-4698363</f>
        <v>53907793</v>
      </c>
      <c r="J15" s="9">
        <f>4698363+4698363</f>
        <v>9396726</v>
      </c>
      <c r="K15" s="9">
        <f t="shared" si="1"/>
        <v>57987861</v>
      </c>
      <c r="L15" s="9">
        <v>121426340</v>
      </c>
      <c r="M15" s="10"/>
      <c r="N15" s="10"/>
      <c r="O15" s="10"/>
      <c r="P15" s="10"/>
    </row>
    <row r="16" spans="1:16" x14ac:dyDescent="0.25">
      <c r="B16" s="36" t="s">
        <v>14</v>
      </c>
      <c r="C16" s="37">
        <v>3</v>
      </c>
      <c r="D16" s="37">
        <v>164</v>
      </c>
      <c r="E16" s="37">
        <v>2</v>
      </c>
      <c r="F16" s="37">
        <f t="shared" si="0"/>
        <v>2391</v>
      </c>
      <c r="G16" s="37">
        <v>2560</v>
      </c>
      <c r="H16" s="38">
        <v>1061216</v>
      </c>
      <c r="I16" s="38">
        <f>69944940-8085960-8085960</f>
        <v>53773020</v>
      </c>
      <c r="J16" s="38">
        <f>8085960*2</f>
        <v>16171920</v>
      </c>
      <c r="K16" s="38">
        <f t="shared" si="1"/>
        <v>84187577</v>
      </c>
      <c r="L16" s="38">
        <v>155193733</v>
      </c>
      <c r="M16" s="10"/>
      <c r="N16" s="10"/>
      <c r="O16" s="10"/>
      <c r="P16" s="10"/>
    </row>
    <row r="17" spans="1:16" x14ac:dyDescent="0.25">
      <c r="A17" s="10"/>
      <c r="B17" s="7" t="s">
        <v>15</v>
      </c>
      <c r="C17" s="8">
        <v>6</v>
      </c>
      <c r="D17" s="8">
        <v>137</v>
      </c>
      <c r="E17" s="8">
        <v>0</v>
      </c>
      <c r="F17" s="39">
        <f t="shared" si="0"/>
        <v>1698</v>
      </c>
      <c r="G17" s="39">
        <v>1841</v>
      </c>
      <c r="H17" s="9">
        <v>2672712</v>
      </c>
      <c r="I17" s="9">
        <v>45557622</v>
      </c>
      <c r="J17" s="9">
        <v>0</v>
      </c>
      <c r="K17" s="9">
        <f t="shared" si="1"/>
        <v>44366976</v>
      </c>
      <c r="L17" s="9">
        <v>92597310</v>
      </c>
      <c r="M17" s="10"/>
      <c r="N17" s="10"/>
      <c r="O17" s="28"/>
      <c r="P17" s="10"/>
    </row>
    <row r="18" spans="1:16" x14ac:dyDescent="0.25">
      <c r="A18" s="10"/>
      <c r="B18" s="7" t="s">
        <v>16</v>
      </c>
      <c r="C18" s="8">
        <v>2</v>
      </c>
      <c r="D18" s="8">
        <v>167</v>
      </c>
      <c r="E18" s="8">
        <v>9</v>
      </c>
      <c r="F18" s="39">
        <v>2019</v>
      </c>
      <c r="G18" s="39">
        <v>2189</v>
      </c>
      <c r="H18" s="9">
        <v>1596137</v>
      </c>
      <c r="I18" s="9">
        <f>114276680-J18</f>
        <v>76993997</v>
      </c>
      <c r="J18" s="9">
        <f>(3911063*3)+(3481089*4)+(5812569*2)</f>
        <v>37282683</v>
      </c>
      <c r="K18" s="41">
        <f t="shared" si="1"/>
        <v>42227957</v>
      </c>
      <c r="L18" s="9">
        <v>158100774</v>
      </c>
      <c r="M18" s="10"/>
      <c r="N18" s="29"/>
      <c r="O18" s="28"/>
      <c r="P18" s="10"/>
    </row>
    <row r="19" spans="1:16" x14ac:dyDescent="0.25">
      <c r="A19" s="10"/>
      <c r="B19" s="42" t="s">
        <v>17</v>
      </c>
      <c r="C19" s="43">
        <v>1</v>
      </c>
      <c r="D19" s="43">
        <v>130</v>
      </c>
      <c r="E19" s="43">
        <v>1</v>
      </c>
      <c r="F19" s="43">
        <f t="shared" si="0"/>
        <v>1526</v>
      </c>
      <c r="G19" s="43">
        <v>1658</v>
      </c>
      <c r="H19" s="44">
        <v>1033750</v>
      </c>
      <c r="I19" s="44">
        <f>58362543-J19</f>
        <v>53664180</v>
      </c>
      <c r="J19" s="44">
        <f>4698363</f>
        <v>4698363</v>
      </c>
      <c r="K19" s="44">
        <f t="shared" si="1"/>
        <v>29144290</v>
      </c>
      <c r="L19" s="44">
        <v>88540583</v>
      </c>
      <c r="M19" s="10"/>
      <c r="N19" s="10"/>
      <c r="O19" s="30"/>
      <c r="P19" s="10"/>
    </row>
    <row r="20" spans="1:16" x14ac:dyDescent="0.25">
      <c r="B20" s="46" t="s">
        <v>18</v>
      </c>
      <c r="C20" s="47">
        <v>2</v>
      </c>
      <c r="D20" s="47">
        <v>194</v>
      </c>
      <c r="E20" s="47">
        <v>0</v>
      </c>
      <c r="F20" s="47">
        <v>1438</v>
      </c>
      <c r="G20" s="47">
        <v>1634</v>
      </c>
      <c r="H20" s="48">
        <v>627000</v>
      </c>
      <c r="I20" s="48">
        <v>86401489</v>
      </c>
      <c r="J20" s="48">
        <v>0</v>
      </c>
      <c r="K20" s="48">
        <f t="shared" si="1"/>
        <v>29585492</v>
      </c>
      <c r="L20" s="48">
        <v>116613981</v>
      </c>
      <c r="M20" s="10"/>
      <c r="N20" s="29"/>
      <c r="O20" s="29"/>
      <c r="P20" s="10"/>
    </row>
    <row r="21" spans="1:16" x14ac:dyDescent="0.25">
      <c r="B21" s="42" t="s">
        <v>19</v>
      </c>
      <c r="C21" s="43">
        <v>3</v>
      </c>
      <c r="D21" s="43">
        <v>199</v>
      </c>
      <c r="E21" s="43">
        <v>0</v>
      </c>
      <c r="F21" s="43">
        <v>1417</v>
      </c>
      <c r="G21" s="43">
        <v>1619</v>
      </c>
      <c r="H21" s="44">
        <v>135000</v>
      </c>
      <c r="I21" s="44">
        <v>92514011</v>
      </c>
      <c r="J21" s="44">
        <v>0</v>
      </c>
      <c r="K21" s="44">
        <v>30322550</v>
      </c>
      <c r="L21" s="44">
        <v>122971561</v>
      </c>
      <c r="M21" s="10"/>
      <c r="N21" s="10"/>
      <c r="O21" s="10"/>
      <c r="P21" s="10"/>
    </row>
    <row r="22" spans="1:16" x14ac:dyDescent="0.25">
      <c r="B22" s="33" t="s">
        <v>20</v>
      </c>
      <c r="C22" s="34">
        <v>6</v>
      </c>
      <c r="D22" s="34">
        <v>184</v>
      </c>
      <c r="E22" s="34"/>
      <c r="F22" s="34">
        <v>1290</v>
      </c>
      <c r="G22" s="34">
        <v>1480</v>
      </c>
      <c r="H22" s="49">
        <v>967763</v>
      </c>
      <c r="I22" s="49">
        <v>74277273</v>
      </c>
      <c r="J22" s="49">
        <v>0</v>
      </c>
      <c r="K22" s="63">
        <f t="shared" si="1"/>
        <v>23860637</v>
      </c>
      <c r="L22" s="49">
        <v>99105673</v>
      </c>
      <c r="M22" s="10"/>
      <c r="N22" s="10"/>
      <c r="O22" s="10"/>
      <c r="P22" s="10"/>
    </row>
    <row r="23" spans="1:16" x14ac:dyDescent="0.25">
      <c r="B23" s="11" t="s">
        <v>8</v>
      </c>
      <c r="C23" s="8">
        <f t="shared" ref="C23:L23" si="2">SUM(C11:C22)</f>
        <v>61</v>
      </c>
      <c r="D23" s="8">
        <f>SUM(D11:D22)</f>
        <v>1903</v>
      </c>
      <c r="E23" s="8">
        <f t="shared" si="2"/>
        <v>23</v>
      </c>
      <c r="F23" s="8">
        <f t="shared" si="2"/>
        <v>22404</v>
      </c>
      <c r="G23" s="8">
        <f t="shared" si="2"/>
        <v>24383</v>
      </c>
      <c r="H23" s="9">
        <f t="shared" si="2"/>
        <v>42453758</v>
      </c>
      <c r="I23" s="9">
        <f t="shared" si="2"/>
        <v>749247764</v>
      </c>
      <c r="J23" s="9">
        <f t="shared" si="2"/>
        <v>116635411</v>
      </c>
      <c r="K23" s="9">
        <f>SUM(K11:K22)</f>
        <v>540665992</v>
      </c>
      <c r="L23" s="9">
        <f t="shared" si="2"/>
        <v>1449002925</v>
      </c>
      <c r="M23" s="10"/>
      <c r="N23" s="10"/>
      <c r="O23" s="10"/>
      <c r="P23" s="10"/>
    </row>
    <row r="24" spans="1:16" x14ac:dyDescent="0.25">
      <c r="B24" s="12"/>
      <c r="C24" s="19"/>
      <c r="D24" s="19"/>
      <c r="E24" s="19"/>
      <c r="F24" s="19"/>
      <c r="G24" s="19"/>
      <c r="H24" s="15"/>
      <c r="I24" s="15"/>
      <c r="J24" s="15"/>
      <c r="K24" s="15"/>
      <c r="L24" s="15"/>
      <c r="M24" s="10"/>
      <c r="N24" s="10"/>
      <c r="O24" s="10"/>
      <c r="P24" s="10"/>
    </row>
    <row r="25" spans="1:16" x14ac:dyDescent="0.25">
      <c r="B25" s="12"/>
      <c r="C25" s="19"/>
      <c r="D25" s="19"/>
      <c r="E25" s="19"/>
      <c r="F25" s="19"/>
      <c r="G25" s="19"/>
      <c r="H25" s="15"/>
      <c r="I25" s="15"/>
      <c r="J25" s="15"/>
      <c r="K25" s="15"/>
      <c r="L25" s="15"/>
      <c r="M25" s="10"/>
      <c r="N25" s="10"/>
      <c r="O25" s="10"/>
      <c r="P25" s="10"/>
    </row>
    <row r="26" spans="1:16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B27" s="10"/>
      <c r="C27" s="53" t="s">
        <v>21</v>
      </c>
      <c r="D27" s="53"/>
      <c r="E27" s="53"/>
      <c r="F27" s="53"/>
      <c r="G27" s="53"/>
      <c r="H27" s="53"/>
      <c r="I27" s="53"/>
      <c r="J27" s="24" t="s">
        <v>22</v>
      </c>
      <c r="K27" s="25"/>
      <c r="L27" s="23"/>
      <c r="M27" s="10"/>
      <c r="N27" s="10"/>
      <c r="O27" s="10"/>
      <c r="P27" s="10"/>
    </row>
    <row r="28" spans="1:16" x14ac:dyDescent="0.25">
      <c r="B28" s="10"/>
      <c r="C28" s="60" t="s">
        <v>4</v>
      </c>
      <c r="D28" s="61"/>
      <c r="E28" s="61"/>
      <c r="F28" s="62"/>
      <c r="G28" s="26"/>
      <c r="H28" s="27"/>
      <c r="I28" s="27"/>
      <c r="J28" s="16"/>
      <c r="K28" s="56" t="s">
        <v>23</v>
      </c>
      <c r="L28" s="56"/>
      <c r="M28" s="16"/>
      <c r="N28" s="10"/>
      <c r="O28" s="10"/>
      <c r="P28" s="10"/>
    </row>
    <row r="29" spans="1:16" x14ac:dyDescent="0.25">
      <c r="B29" s="10"/>
      <c r="C29" s="13" t="s">
        <v>24</v>
      </c>
      <c r="D29" s="13" t="s">
        <v>25</v>
      </c>
      <c r="E29" s="13" t="s">
        <v>26</v>
      </c>
      <c r="F29" s="13" t="s">
        <v>36</v>
      </c>
      <c r="G29" s="13" t="s">
        <v>5</v>
      </c>
      <c r="H29" s="13" t="s">
        <v>6</v>
      </c>
      <c r="I29" s="13" t="s">
        <v>8</v>
      </c>
      <c r="J29" s="14"/>
      <c r="K29" s="50" t="s">
        <v>27</v>
      </c>
      <c r="L29" s="50"/>
      <c r="M29" s="16"/>
      <c r="N29" s="10"/>
      <c r="O29" s="10"/>
      <c r="P29" s="10"/>
    </row>
    <row r="30" spans="1:16" x14ac:dyDescent="0.25">
      <c r="B30" s="7" t="s">
        <v>9</v>
      </c>
      <c r="C30" s="8">
        <v>3</v>
      </c>
      <c r="D30" s="8">
        <v>3</v>
      </c>
      <c r="E30" s="8">
        <v>0</v>
      </c>
      <c r="F30" s="8">
        <v>1</v>
      </c>
      <c r="G30" s="8">
        <v>83</v>
      </c>
      <c r="H30" s="8">
        <v>1</v>
      </c>
      <c r="I30" s="8">
        <f t="shared" ref="I30:I38" si="3">SUM(C30:H30)</f>
        <v>91</v>
      </c>
      <c r="J30" s="15"/>
      <c r="K30" s="7" t="s">
        <v>9</v>
      </c>
      <c r="L30" s="8">
        <v>47199</v>
      </c>
      <c r="M30" s="19"/>
      <c r="N30" s="10"/>
      <c r="O30" s="10"/>
      <c r="P30" s="10"/>
    </row>
    <row r="31" spans="1:16" x14ac:dyDescent="0.25">
      <c r="B31" s="7" t="s">
        <v>10</v>
      </c>
      <c r="C31" s="8">
        <v>3</v>
      </c>
      <c r="D31" s="8">
        <v>3</v>
      </c>
      <c r="E31" s="8">
        <v>0</v>
      </c>
      <c r="F31" s="8">
        <v>2</v>
      </c>
      <c r="G31" s="8">
        <v>97</v>
      </c>
      <c r="H31" s="8">
        <v>1</v>
      </c>
      <c r="I31" s="8">
        <f t="shared" si="3"/>
        <v>106</v>
      </c>
      <c r="J31" s="15"/>
      <c r="K31" s="7" t="s">
        <v>10</v>
      </c>
      <c r="L31" s="8">
        <v>96237</v>
      </c>
      <c r="M31" s="19"/>
      <c r="N31" s="10"/>
      <c r="O31" s="10"/>
      <c r="P31" s="10"/>
    </row>
    <row r="32" spans="1:16" x14ac:dyDescent="0.25">
      <c r="B32" s="7" t="s">
        <v>11</v>
      </c>
      <c r="C32" s="8">
        <v>5</v>
      </c>
      <c r="D32" s="8">
        <v>1</v>
      </c>
      <c r="E32" s="8">
        <v>0</v>
      </c>
      <c r="F32" s="8">
        <v>2</v>
      </c>
      <c r="G32" s="8">
        <v>92</v>
      </c>
      <c r="H32" s="8">
        <v>7</v>
      </c>
      <c r="I32" s="8">
        <f t="shared" si="3"/>
        <v>107</v>
      </c>
      <c r="J32" s="15"/>
      <c r="K32" s="7" t="s">
        <v>11</v>
      </c>
      <c r="L32" s="8">
        <v>72282</v>
      </c>
      <c r="M32" s="19"/>
      <c r="N32" s="10"/>
      <c r="O32" s="10"/>
      <c r="P32" s="10"/>
    </row>
    <row r="33" spans="1:16" x14ac:dyDescent="0.25">
      <c r="B33" s="7" t="s">
        <v>12</v>
      </c>
      <c r="C33" s="8">
        <v>6</v>
      </c>
      <c r="D33" s="8">
        <v>0</v>
      </c>
      <c r="E33" s="8">
        <v>0</v>
      </c>
      <c r="F33" s="8">
        <v>0</v>
      </c>
      <c r="G33" s="8">
        <v>117</v>
      </c>
      <c r="H33" s="8">
        <v>0</v>
      </c>
      <c r="I33" s="8">
        <f t="shared" si="3"/>
        <v>123</v>
      </c>
      <c r="J33" s="15"/>
      <c r="K33" s="7" t="s">
        <v>12</v>
      </c>
      <c r="L33" s="8">
        <v>62230</v>
      </c>
      <c r="M33" s="19"/>
      <c r="N33" s="10"/>
      <c r="O33" s="10"/>
      <c r="P33" s="10"/>
    </row>
    <row r="34" spans="1:16" x14ac:dyDescent="0.25">
      <c r="B34" s="7" t="s">
        <v>13</v>
      </c>
      <c r="C34" s="8">
        <v>4</v>
      </c>
      <c r="D34" s="8">
        <v>2</v>
      </c>
      <c r="E34" s="8">
        <v>1</v>
      </c>
      <c r="F34" s="8">
        <v>2</v>
      </c>
      <c r="G34" s="8">
        <v>147</v>
      </c>
      <c r="H34" s="8">
        <v>1</v>
      </c>
      <c r="I34" s="8">
        <f t="shared" si="3"/>
        <v>157</v>
      </c>
      <c r="J34" s="15"/>
      <c r="K34" s="7" t="s">
        <v>13</v>
      </c>
      <c r="L34" s="8">
        <v>9966</v>
      </c>
      <c r="M34" s="19"/>
      <c r="N34" s="10"/>
      <c r="O34" s="31"/>
      <c r="P34" s="10"/>
    </row>
    <row r="35" spans="1:16" x14ac:dyDescent="0.25">
      <c r="B35" s="7" t="s">
        <v>14</v>
      </c>
      <c r="C35" s="8">
        <v>1</v>
      </c>
      <c r="D35" s="8">
        <v>6</v>
      </c>
      <c r="E35" s="8">
        <v>0</v>
      </c>
      <c r="F35" s="8">
        <v>4</v>
      </c>
      <c r="G35" s="8">
        <v>176</v>
      </c>
      <c r="H35" s="8">
        <v>1</v>
      </c>
      <c r="I35" s="8">
        <f t="shared" si="3"/>
        <v>188</v>
      </c>
      <c r="J35" s="15"/>
      <c r="K35" s="7" t="s">
        <v>14</v>
      </c>
      <c r="L35" s="8">
        <v>12910</v>
      </c>
      <c r="M35" s="19"/>
      <c r="N35" s="10"/>
      <c r="O35" s="10"/>
      <c r="P35" s="10"/>
    </row>
    <row r="36" spans="1:16" x14ac:dyDescent="0.25">
      <c r="B36" s="7" t="s">
        <v>15</v>
      </c>
      <c r="C36" s="8">
        <v>8</v>
      </c>
      <c r="D36" s="8">
        <v>2</v>
      </c>
      <c r="E36" s="8">
        <v>0</v>
      </c>
      <c r="F36" s="8">
        <v>4</v>
      </c>
      <c r="G36" s="8">
        <v>171</v>
      </c>
      <c r="H36" s="8">
        <v>0</v>
      </c>
      <c r="I36" s="8">
        <f t="shared" si="3"/>
        <v>185</v>
      </c>
      <c r="J36" s="15"/>
      <c r="K36" s="7" t="s">
        <v>15</v>
      </c>
      <c r="L36" s="8">
        <v>15739</v>
      </c>
      <c r="M36" s="19"/>
      <c r="N36" s="10"/>
      <c r="O36" s="10"/>
      <c r="P36" s="10"/>
    </row>
    <row r="37" spans="1:16" x14ac:dyDescent="0.25">
      <c r="B37" s="7" t="s">
        <v>16</v>
      </c>
      <c r="C37" s="8">
        <v>1</v>
      </c>
      <c r="D37" s="8">
        <v>6</v>
      </c>
      <c r="E37" s="8">
        <v>1</v>
      </c>
      <c r="F37" s="8">
        <v>1</v>
      </c>
      <c r="G37" s="8">
        <v>188</v>
      </c>
      <c r="H37" s="8">
        <v>0</v>
      </c>
      <c r="I37" s="8">
        <f t="shared" si="3"/>
        <v>197</v>
      </c>
      <c r="J37" s="15"/>
      <c r="K37" s="7" t="s">
        <v>16</v>
      </c>
      <c r="L37" s="8">
        <v>7255</v>
      </c>
      <c r="M37" s="19"/>
      <c r="N37" s="10"/>
      <c r="O37" s="10"/>
      <c r="P37" s="10"/>
    </row>
    <row r="38" spans="1:16" x14ac:dyDescent="0.25">
      <c r="A38" s="10"/>
      <c r="B38" s="42" t="s">
        <v>17</v>
      </c>
      <c r="C38" s="43">
        <v>4</v>
      </c>
      <c r="D38" s="43">
        <v>5</v>
      </c>
      <c r="E38" s="43">
        <v>1</v>
      </c>
      <c r="F38" s="43">
        <v>3</v>
      </c>
      <c r="G38" s="43">
        <v>141</v>
      </c>
      <c r="H38" s="43">
        <v>1</v>
      </c>
      <c r="I38" s="43">
        <f t="shared" si="3"/>
        <v>155</v>
      </c>
      <c r="J38" s="15"/>
      <c r="K38" s="42" t="s">
        <v>17</v>
      </c>
      <c r="L38" s="43">
        <v>6036</v>
      </c>
      <c r="M38" s="19"/>
      <c r="N38" s="10"/>
      <c r="O38" s="10"/>
      <c r="P38" s="10"/>
    </row>
    <row r="39" spans="1:16" x14ac:dyDescent="0.25">
      <c r="B39" s="7" t="s">
        <v>18</v>
      </c>
      <c r="C39" s="43">
        <v>0</v>
      </c>
      <c r="D39" s="43">
        <v>1</v>
      </c>
      <c r="E39" s="43">
        <v>0</v>
      </c>
      <c r="F39" s="43">
        <v>3</v>
      </c>
      <c r="G39" s="43">
        <v>130</v>
      </c>
      <c r="H39" s="43">
        <v>0</v>
      </c>
      <c r="I39" s="43">
        <v>134</v>
      </c>
      <c r="J39" s="15"/>
      <c r="K39" s="42" t="s">
        <v>18</v>
      </c>
      <c r="L39" s="43">
        <v>992</v>
      </c>
      <c r="M39" s="19"/>
      <c r="N39" s="10"/>
      <c r="O39" s="10"/>
      <c r="P39" s="10"/>
    </row>
    <row r="40" spans="1:16" x14ac:dyDescent="0.25">
      <c r="B40" s="42" t="s">
        <v>19</v>
      </c>
      <c r="C40" s="43">
        <v>2</v>
      </c>
      <c r="D40" s="43">
        <v>1</v>
      </c>
      <c r="E40" s="43">
        <v>0</v>
      </c>
      <c r="F40" s="43">
        <v>2</v>
      </c>
      <c r="G40" s="43">
        <v>185</v>
      </c>
      <c r="H40" s="43">
        <v>0</v>
      </c>
      <c r="I40" s="43">
        <f t="shared" ref="I40:I41" si="4">SUM(C40:H40)</f>
        <v>190</v>
      </c>
      <c r="J40" s="15"/>
      <c r="K40" s="42" t="s">
        <v>19</v>
      </c>
      <c r="L40" s="43">
        <v>391050</v>
      </c>
      <c r="M40" s="19"/>
      <c r="N40" s="31"/>
      <c r="O40" s="10"/>
      <c r="P40" s="10"/>
    </row>
    <row r="41" spans="1:16" x14ac:dyDescent="0.25">
      <c r="B41" s="33" t="s">
        <v>20</v>
      </c>
      <c r="C41" s="34"/>
      <c r="D41" s="34">
        <v>1</v>
      </c>
      <c r="E41" s="34">
        <v>0</v>
      </c>
      <c r="F41" s="34">
        <v>1</v>
      </c>
      <c r="G41" s="34">
        <v>160</v>
      </c>
      <c r="H41" s="34">
        <v>0</v>
      </c>
      <c r="I41" s="34">
        <f t="shared" si="4"/>
        <v>162</v>
      </c>
      <c r="J41" s="15"/>
      <c r="K41" s="33" t="s">
        <v>20</v>
      </c>
      <c r="L41" s="34">
        <v>2752</v>
      </c>
      <c r="M41" s="19"/>
      <c r="N41" s="10"/>
      <c r="O41" s="10"/>
      <c r="P41" s="10"/>
    </row>
    <row r="42" spans="1:16" x14ac:dyDescent="0.25">
      <c r="B42" s="11" t="s">
        <v>8</v>
      </c>
      <c r="C42" s="8">
        <f t="shared" ref="C42:H42" si="5">SUM(C30:C41)</f>
        <v>37</v>
      </c>
      <c r="D42" s="8">
        <f t="shared" si="5"/>
        <v>31</v>
      </c>
      <c r="E42" s="8">
        <f t="shared" si="5"/>
        <v>3</v>
      </c>
      <c r="F42" s="8">
        <f t="shared" si="5"/>
        <v>25</v>
      </c>
      <c r="G42" s="8">
        <f t="shared" si="5"/>
        <v>1687</v>
      </c>
      <c r="H42" s="8">
        <f t="shared" si="5"/>
        <v>12</v>
      </c>
      <c r="I42" s="8">
        <f>SUM(I30:I41)</f>
        <v>1795</v>
      </c>
      <c r="J42" s="19"/>
      <c r="K42" s="11" t="s">
        <v>8</v>
      </c>
      <c r="L42" s="8">
        <f>SUM(L30:L41)</f>
        <v>724648</v>
      </c>
      <c r="M42" s="19"/>
      <c r="N42" s="10"/>
      <c r="O42" s="10"/>
      <c r="P42" s="10"/>
    </row>
    <row r="43" spans="1:16" x14ac:dyDescent="0.25">
      <c r="B43" s="16"/>
      <c r="C43" s="19"/>
      <c r="D43" s="19"/>
      <c r="E43" s="19"/>
      <c r="F43" s="15"/>
      <c r="G43" s="10"/>
      <c r="H43" s="10"/>
      <c r="I43" s="10"/>
      <c r="J43" s="10"/>
      <c r="K43" s="10"/>
      <c r="L43" s="10"/>
      <c r="M43" s="19"/>
      <c r="N43" s="10"/>
      <c r="O43" s="10"/>
      <c r="P43" s="10"/>
    </row>
    <row r="44" spans="1:16" x14ac:dyDescent="0.25">
      <c r="B44" s="16"/>
      <c r="C44" s="19"/>
      <c r="D44" s="19"/>
      <c r="E44" s="19"/>
      <c r="F44" s="15"/>
      <c r="G44" s="10"/>
      <c r="H44" s="10"/>
      <c r="I44" s="10"/>
      <c r="J44" s="10"/>
      <c r="K44" s="19"/>
      <c r="L44" s="20"/>
      <c r="M44" s="16"/>
      <c r="N44" s="10"/>
      <c r="O44" s="10"/>
      <c r="P44" s="10"/>
    </row>
    <row r="45" spans="1:16" x14ac:dyDescent="0.25">
      <c r="B45" s="51" t="s">
        <v>28</v>
      </c>
      <c r="C45" s="53" t="s">
        <v>29</v>
      </c>
      <c r="D45" s="53"/>
      <c r="E45" s="53"/>
      <c r="F45" s="53"/>
      <c r="G45" s="53"/>
      <c r="H45" s="53"/>
      <c r="I45" s="10"/>
      <c r="J45" s="10"/>
      <c r="K45" s="56" t="s">
        <v>35</v>
      </c>
      <c r="L45" s="56"/>
      <c r="M45" s="10"/>
      <c r="N45" s="10"/>
      <c r="O45" s="10"/>
      <c r="P45" s="10"/>
    </row>
    <row r="46" spans="1:16" ht="30" customHeight="1" x14ac:dyDescent="0.25">
      <c r="B46" s="52"/>
      <c r="C46" s="54" t="s">
        <v>30</v>
      </c>
      <c r="D46" s="54" t="s">
        <v>31</v>
      </c>
      <c r="E46" s="54" t="s">
        <v>32</v>
      </c>
      <c r="F46" s="54" t="s">
        <v>33</v>
      </c>
      <c r="G46" s="54" t="s">
        <v>34</v>
      </c>
      <c r="H46" s="40"/>
      <c r="I46" s="10"/>
      <c r="J46" s="10"/>
      <c r="K46" s="50" t="s">
        <v>27</v>
      </c>
      <c r="L46" s="50"/>
      <c r="M46" s="10"/>
      <c r="N46" s="10"/>
      <c r="O46" s="10"/>
      <c r="P46" s="10"/>
    </row>
    <row r="47" spans="1:16" x14ac:dyDescent="0.25">
      <c r="B47" s="52"/>
      <c r="C47" s="55"/>
      <c r="D47" s="55"/>
      <c r="E47" s="55"/>
      <c r="F47" s="55"/>
      <c r="G47" s="55"/>
      <c r="H47" s="40"/>
      <c r="I47" s="10"/>
      <c r="J47" s="10"/>
      <c r="K47" s="7" t="s">
        <v>9</v>
      </c>
      <c r="L47" s="8">
        <v>287379</v>
      </c>
      <c r="M47" s="10"/>
      <c r="N47" s="10"/>
      <c r="O47" s="10"/>
      <c r="P47" s="10"/>
    </row>
    <row r="48" spans="1:16" x14ac:dyDescent="0.25">
      <c r="B48" s="7" t="s">
        <v>9</v>
      </c>
      <c r="C48" s="17">
        <v>6450.11</v>
      </c>
      <c r="D48" s="17">
        <v>5200.25</v>
      </c>
      <c r="E48" s="17">
        <v>24816.2</v>
      </c>
      <c r="F48" s="17">
        <v>4427.0200000000004</v>
      </c>
      <c r="G48" s="17">
        <v>17905.009999999998</v>
      </c>
      <c r="H48" s="20"/>
      <c r="I48" s="23"/>
      <c r="J48" s="10"/>
      <c r="K48" s="7" t="s">
        <v>10</v>
      </c>
      <c r="L48" s="8">
        <v>381238</v>
      </c>
      <c r="M48" s="10"/>
      <c r="N48" s="10"/>
      <c r="O48" s="10"/>
      <c r="P48" s="10"/>
    </row>
    <row r="49" spans="1:16" x14ac:dyDescent="0.25">
      <c r="A49" s="10"/>
      <c r="B49" s="7" t="s">
        <v>10</v>
      </c>
      <c r="C49" s="17">
        <v>8093.78</v>
      </c>
      <c r="D49" s="17">
        <v>6551.79</v>
      </c>
      <c r="E49" s="17">
        <v>30857.19</v>
      </c>
      <c r="F49" s="17">
        <v>5574.87</v>
      </c>
      <c r="G49" s="17">
        <v>3205.82</v>
      </c>
      <c r="H49" s="20"/>
      <c r="I49" s="21"/>
      <c r="J49" s="10"/>
      <c r="K49" s="7" t="s">
        <v>11</v>
      </c>
      <c r="L49" s="8">
        <v>505042</v>
      </c>
      <c r="M49" s="10"/>
      <c r="N49" s="10"/>
      <c r="O49" s="10"/>
      <c r="P49" s="10"/>
    </row>
    <row r="50" spans="1:16" x14ac:dyDescent="0.25">
      <c r="B50" s="7" t="s">
        <v>11</v>
      </c>
      <c r="C50" s="17">
        <v>11813.66</v>
      </c>
      <c r="D50" s="17">
        <v>9332.24</v>
      </c>
      <c r="E50" s="17">
        <v>49444.85</v>
      </c>
      <c r="F50" s="17">
        <v>8653.77</v>
      </c>
      <c r="G50" s="17">
        <v>1069.0999999999999</v>
      </c>
      <c r="H50" s="20"/>
      <c r="I50" s="21"/>
      <c r="J50" s="18"/>
      <c r="K50" s="7" t="s">
        <v>12</v>
      </c>
      <c r="L50" s="8">
        <v>581806</v>
      </c>
      <c r="M50" s="10"/>
      <c r="N50" s="10"/>
      <c r="O50" s="10"/>
      <c r="P50" s="10"/>
    </row>
    <row r="51" spans="1:16" x14ac:dyDescent="0.25">
      <c r="B51" s="7" t="s">
        <v>12</v>
      </c>
      <c r="C51" s="17">
        <v>11913.89</v>
      </c>
      <c r="D51" s="17">
        <v>9521.2099999999991</v>
      </c>
      <c r="E51" s="17">
        <v>45977.39</v>
      </c>
      <c r="F51" s="17">
        <v>8475.74</v>
      </c>
      <c r="G51" s="17">
        <v>1873.1</v>
      </c>
      <c r="H51" s="20"/>
      <c r="I51" s="21"/>
      <c r="J51" s="22"/>
      <c r="K51" s="7" t="s">
        <v>13</v>
      </c>
      <c r="L51" s="8">
        <v>416475</v>
      </c>
      <c r="M51" s="10"/>
      <c r="N51" s="10"/>
      <c r="O51" s="10"/>
      <c r="P51" s="10"/>
    </row>
    <row r="52" spans="1:16" x14ac:dyDescent="0.25">
      <c r="B52" s="7" t="s">
        <v>13</v>
      </c>
      <c r="C52" s="17">
        <v>10296.049999999999</v>
      </c>
      <c r="D52" s="17">
        <v>8189.68</v>
      </c>
      <c r="E52" s="17">
        <v>39830.370000000003</v>
      </c>
      <c r="F52" s="17">
        <v>7435.15</v>
      </c>
      <c r="G52" s="17">
        <v>1795.49</v>
      </c>
      <c r="H52" s="20"/>
      <c r="I52" s="21"/>
      <c r="J52" s="22"/>
      <c r="K52" s="7" t="s">
        <v>14</v>
      </c>
      <c r="L52" s="8">
        <v>461622</v>
      </c>
      <c r="M52" s="10"/>
      <c r="N52" s="10"/>
      <c r="O52" s="10"/>
      <c r="P52" s="10"/>
    </row>
    <row r="53" spans="1:16" x14ac:dyDescent="0.25">
      <c r="B53" s="7" t="s">
        <v>14</v>
      </c>
      <c r="C53" s="17">
        <v>9477.7900000000009</v>
      </c>
      <c r="D53" s="17">
        <v>7686.61</v>
      </c>
      <c r="E53" s="17">
        <v>29677.35</v>
      </c>
      <c r="F53" s="17">
        <v>6658.42</v>
      </c>
      <c r="G53" s="17">
        <v>2182.37</v>
      </c>
      <c r="H53" s="20"/>
      <c r="I53" s="21"/>
      <c r="J53" s="22"/>
      <c r="K53" s="7" t="s">
        <v>15</v>
      </c>
      <c r="L53" s="8">
        <v>311009</v>
      </c>
      <c r="M53" s="10"/>
      <c r="N53" s="10"/>
      <c r="O53" s="10"/>
      <c r="P53" s="10"/>
    </row>
    <row r="54" spans="1:16" x14ac:dyDescent="0.25">
      <c r="B54" s="7" t="s">
        <v>15</v>
      </c>
      <c r="C54" s="17">
        <v>7609.03</v>
      </c>
      <c r="D54" s="17">
        <v>6102.75</v>
      </c>
      <c r="E54" s="17">
        <v>27713.61</v>
      </c>
      <c r="F54" s="17">
        <v>5536.81</v>
      </c>
      <c r="G54" s="17">
        <v>3022.67</v>
      </c>
      <c r="H54" s="20"/>
      <c r="I54" s="21"/>
      <c r="J54" s="22"/>
      <c r="K54" s="7" t="s">
        <v>16</v>
      </c>
      <c r="L54" s="8">
        <v>793025</v>
      </c>
      <c r="M54" s="10"/>
      <c r="N54" s="10"/>
      <c r="O54" s="10"/>
      <c r="P54" s="10"/>
    </row>
    <row r="55" spans="1:16" x14ac:dyDescent="0.25">
      <c r="B55" s="7" t="s">
        <v>16</v>
      </c>
      <c r="C55" s="17">
        <v>10619.91</v>
      </c>
      <c r="D55" s="17">
        <v>8130.14</v>
      </c>
      <c r="E55" s="17">
        <v>65203.040000000001</v>
      </c>
      <c r="F55" s="17">
        <v>8497.91</v>
      </c>
      <c r="G55" s="17">
        <v>727.33</v>
      </c>
      <c r="H55" s="20"/>
      <c r="I55" s="21"/>
      <c r="J55" s="22"/>
      <c r="K55" s="42" t="s">
        <v>17</v>
      </c>
      <c r="L55" s="43">
        <v>388534</v>
      </c>
      <c r="M55" s="10"/>
      <c r="N55" s="10"/>
      <c r="O55" s="10"/>
      <c r="P55" s="10"/>
    </row>
    <row r="56" spans="1:16" x14ac:dyDescent="0.25">
      <c r="B56" s="42" t="s">
        <v>17</v>
      </c>
      <c r="C56" s="45">
        <v>7910.23</v>
      </c>
      <c r="D56" s="45">
        <v>6103.61</v>
      </c>
      <c r="E56" s="45">
        <v>32132.11</v>
      </c>
      <c r="F56" s="45">
        <v>6228.8</v>
      </c>
      <c r="G56" s="45">
        <v>1013.35</v>
      </c>
      <c r="H56" s="20"/>
      <c r="I56" s="21"/>
      <c r="J56" s="22"/>
      <c r="K56" s="42" t="s">
        <v>18</v>
      </c>
      <c r="L56" s="43">
        <v>608349</v>
      </c>
      <c r="M56" s="10"/>
      <c r="N56" s="10"/>
      <c r="O56" s="10"/>
      <c r="P56" s="10"/>
    </row>
    <row r="57" spans="1:16" x14ac:dyDescent="0.25">
      <c r="B57" s="42" t="s">
        <v>18</v>
      </c>
      <c r="C57" s="45">
        <v>11628.5</v>
      </c>
      <c r="D57" s="45">
        <v>8573.08</v>
      </c>
      <c r="E57" s="45">
        <v>44891.34</v>
      </c>
      <c r="F57" s="45">
        <v>9953.35</v>
      </c>
      <c r="G57" s="45">
        <v>23752.53</v>
      </c>
      <c r="H57" s="20"/>
      <c r="I57" s="21"/>
      <c r="J57" s="22"/>
      <c r="K57" s="42" t="s">
        <v>19</v>
      </c>
      <c r="L57" s="43">
        <v>602215</v>
      </c>
      <c r="M57" s="10"/>
      <c r="N57" s="10"/>
      <c r="O57" s="10"/>
      <c r="P57" s="10"/>
    </row>
    <row r="58" spans="1:16" x14ac:dyDescent="0.25">
      <c r="B58" s="42" t="s">
        <v>19</v>
      </c>
      <c r="C58" s="45">
        <v>10932.98</v>
      </c>
      <c r="D58" s="45">
        <v>8113.49</v>
      </c>
      <c r="E58" s="45">
        <v>51455.75</v>
      </c>
      <c r="F58" s="45">
        <v>9159.02</v>
      </c>
      <c r="G58" s="45">
        <v>26440.74</v>
      </c>
      <c r="H58" s="20"/>
      <c r="I58" s="21"/>
      <c r="J58" s="22"/>
      <c r="K58" s="33" t="s">
        <v>20</v>
      </c>
      <c r="L58" s="34">
        <v>542247</v>
      </c>
      <c r="M58" s="10"/>
      <c r="N58" s="10"/>
    </row>
    <row r="59" spans="1:16" x14ac:dyDescent="0.25">
      <c r="B59" s="33" t="s">
        <v>20</v>
      </c>
      <c r="C59" s="35">
        <v>9435.86</v>
      </c>
      <c r="D59" s="35">
        <v>6978.18</v>
      </c>
      <c r="E59" s="35">
        <v>41526.14</v>
      </c>
      <c r="F59" s="35">
        <v>8109.48</v>
      </c>
      <c r="G59" s="35">
        <v>40941.81</v>
      </c>
      <c r="H59" s="20"/>
      <c r="I59" s="21"/>
      <c r="J59" s="22"/>
      <c r="K59" s="11" t="s">
        <v>8</v>
      </c>
      <c r="L59" s="8">
        <f>SUM(L47:L58)</f>
        <v>5878941</v>
      </c>
      <c r="M59" s="10"/>
      <c r="N59" s="10"/>
    </row>
    <row r="60" spans="1:16" x14ac:dyDescent="0.25">
      <c r="B60" s="11" t="s">
        <v>8</v>
      </c>
      <c r="C60" s="17">
        <f>SUM(C48:C59)</f>
        <v>116181.79000000001</v>
      </c>
      <c r="D60" s="17">
        <f>SUM(D48:D59)</f>
        <v>90483.03</v>
      </c>
      <c r="E60" s="17">
        <f>SUM(E48:E59)</f>
        <v>483525.33999999997</v>
      </c>
      <c r="F60" s="17">
        <f>SUM(F48:F59)</f>
        <v>88710.340000000011</v>
      </c>
      <c r="G60" s="17">
        <f>SUM(G48:G59)</f>
        <v>123929.31999999999</v>
      </c>
      <c r="H60" s="20"/>
      <c r="I60" s="21"/>
      <c r="J60" s="22"/>
      <c r="K60" s="10"/>
      <c r="L60" s="10"/>
      <c r="M60" s="10"/>
    </row>
    <row r="61" spans="1:16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6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6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6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</sheetData>
  <mergeCells count="16">
    <mergeCell ref="F4:H4"/>
    <mergeCell ref="C9:G9"/>
    <mergeCell ref="H9:L9"/>
    <mergeCell ref="C27:I27"/>
    <mergeCell ref="C28:F28"/>
    <mergeCell ref="K28:L28"/>
    <mergeCell ref="K29:L29"/>
    <mergeCell ref="B45:B47"/>
    <mergeCell ref="C45:H45"/>
    <mergeCell ref="C46:C47"/>
    <mergeCell ref="D46:D47"/>
    <mergeCell ref="E46:E47"/>
    <mergeCell ref="F46:F47"/>
    <mergeCell ref="K45:L45"/>
    <mergeCell ref="K46:L46"/>
    <mergeCell ref="G46:G47"/>
  </mergeCells>
  <pageMargins left="0.7" right="0.7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19-20</vt:lpstr>
      <vt:lpstr>'FY 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2023-10-02T14:03:11Z</dcterms:modified>
</cp:coreProperties>
</file>